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200" windowHeight="11610" tabRatio="598" activeTab="0"/>
  </bookViews>
  <sheets>
    <sheet name="助成② " sheetId="1" r:id="rId1"/>
    <sheet name="精算①" sheetId="2" r:id="rId2"/>
  </sheets>
  <externalReferences>
    <externalReference r:id="rId5"/>
  </externalReferences>
  <definedNames>
    <definedName name="_xlnm.Print_Area" localSheetId="0">'助成② '!$A$1:$X$8</definedName>
    <definedName name="_xlnm.Print_Area" localSheetId="1">'精算①'!$A$1:$U$9</definedName>
  </definedNames>
  <calcPr fullCalcOnLoad="1"/>
</workbook>
</file>

<file path=xl/sharedStrings.xml><?xml version="1.0" encoding="utf-8"?>
<sst xmlns="http://schemas.openxmlformats.org/spreadsheetml/2006/main" count="93" uniqueCount="56">
  <si>
    <t>運営費助成</t>
  </si>
  <si>
    <t>会食
回数</t>
  </si>
  <si>
    <t>配食
回数</t>
  </si>
  <si>
    <t>グループ名</t>
  </si>
  <si>
    <t>小計</t>
  </si>
  <si>
    <t>参加者助成</t>
  </si>
  <si>
    <t>会食</t>
  </si>
  <si>
    <t>配食</t>
  </si>
  <si>
    <t>計</t>
  </si>
  <si>
    <t>　</t>
  </si>
  <si>
    <t>設営
助成</t>
  </si>
  <si>
    <t>給　食　会　活　動　助　成</t>
  </si>
  <si>
    <t>活動基本
助成
①</t>
  </si>
  <si>
    <t>活動特別
助成
②</t>
  </si>
  <si>
    <t>運営費
助成
③</t>
  </si>
  <si>
    <t>特別交流
助成
④</t>
  </si>
  <si>
    <t>区社協
助成
⑤</t>
  </si>
  <si>
    <t>参加者
／1回</t>
  </si>
  <si>
    <t>端数
処理有</t>
  </si>
  <si>
    <t>うち
共募分</t>
  </si>
  <si>
    <t>内訳</t>
  </si>
  <si>
    <t>2/3期
交付額
Ａ×1/3</t>
  </si>
  <si>
    <t>3/3期
交付額
Ａ×1/3</t>
  </si>
  <si>
    <t xml:space="preserve"> </t>
  </si>
  <si>
    <t>延べ会食
参加者数</t>
  </si>
  <si>
    <t>延べ配食
参加者数</t>
  </si>
  <si>
    <t>以上</t>
  </si>
  <si>
    <t>以下</t>
  </si>
  <si>
    <t>第1･三半期</t>
  </si>
  <si>
    <t>4～7月結成</t>
  </si>
  <si>
    <t>第2･三半期</t>
  </si>
  <si>
    <t>第3･三半期</t>
  </si>
  <si>
    <t>8～11月結成</t>
  </si>
  <si>
    <t>12～3月結成</t>
  </si>
  <si>
    <t>結　　成　　時　　期</t>
  </si>
  <si>
    <t>1回あたりの
平均参加
高齢者人数</t>
  </si>
  <si>
    <t>事　業　費
(年　額)</t>
  </si>
  <si>
    <t>神戸市西区ひとりぐらし高齢者ふれあい給食会活動助成基準</t>
  </si>
  <si>
    <t>→１０人以下、要注意</t>
  </si>
  <si>
    <t>1/3期
交付額
　　　　　Ａ×1/3</t>
  </si>
  <si>
    <t>グループ名赤字</t>
  </si>
  <si>
    <r>
      <t xml:space="preserve">合計
</t>
    </r>
    <r>
      <rPr>
        <sz val="11"/>
        <rFont val="ＭＳ Ｐゴシック"/>
        <family val="3"/>
      </rPr>
      <t>⑥＝①+②
+③+④+⑤</t>
    </r>
  </si>
  <si>
    <t>1回あたり参加者数</t>
  </si>
  <si>
    <t>(別表２）</t>
  </si>
  <si>
    <r>
      <t xml:space="preserve">合計
</t>
    </r>
    <r>
      <rPr>
        <sz val="10"/>
        <rFont val="ＭＳ Ｐゴシック"/>
        <family val="3"/>
      </rPr>
      <t>⑥＝①+②
+③+④+⑤</t>
    </r>
  </si>
  <si>
    <t>特別交流
活動助成
④</t>
  </si>
  <si>
    <t>内、共募分</t>
  </si>
  <si>
    <t>27年度
決定額
Ｃ＝⑥</t>
  </si>
  <si>
    <r>
      <t>27年度
当初
決定額</t>
    </r>
    <r>
      <rPr>
        <b/>
        <sz val="10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⑦</t>
    </r>
  </si>
  <si>
    <r>
      <t>27年度
精算額</t>
    </r>
    <r>
      <rPr>
        <b/>
        <i/>
        <sz val="11"/>
        <rFont val="ＭＳ Ｐゴシック"/>
        <family val="3"/>
      </rPr>
      <t xml:space="preserve">
E</t>
    </r>
    <r>
      <rPr>
        <b/>
        <i/>
        <sz val="12"/>
        <rFont val="ＭＳ Ｐゴシック"/>
        <family val="3"/>
      </rPr>
      <t>＝
⑥－⑦</t>
    </r>
  </si>
  <si>
    <t>28年度
実助成額
Ａ＝Ｂ＋Ｃ</t>
  </si>
  <si>
    <t>27年度
精算額　　　　　
Ｂ</t>
  </si>
  <si>
    <t>精算計算用</t>
  </si>
  <si>
    <t xml:space="preserve">
精算後
確定額
Ｄ＝⑥</t>
  </si>
  <si>
    <t>助成計算用</t>
  </si>
  <si>
    <t>なでしこ給食グループ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</si>
</sst>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);[Red]\(0.0\)"/>
    <numFmt numFmtId="179" formatCode="0_);[Red]\(0\)"/>
    <numFmt numFmtId="180" formatCode="#,###&quot;人&quot;"/>
    <numFmt numFmtId="181" formatCode="#,###&quot;円&quot;"/>
    <numFmt numFmtId="182" formatCode="[$-411]ge\.m\.d;@"/>
  </numFmts>
  <fonts count="64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i/>
      <sz val="12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2"/>
      <color indexed="8"/>
      <name val="ＭＳ Ｐゴシック"/>
      <family val="3"/>
    </font>
    <font>
      <i/>
      <sz val="11"/>
      <name val="ＭＳ Ｐゴシック"/>
      <family val="3"/>
    </font>
    <font>
      <sz val="11"/>
      <color indexed="63"/>
      <name val="ＭＳ Ｐゴシック"/>
      <family val="3"/>
    </font>
    <font>
      <sz val="7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11"/>
      <color indexed="23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4"/>
        <bgColor indexed="9"/>
      </patternFill>
    </fill>
    <fill>
      <patternFill patternType="mediumGray">
        <fgColor indexed="47"/>
      </patternFill>
    </fill>
    <fill>
      <patternFill patternType="mediumGray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9"/>
        <bgColor indexed="47"/>
      </patternFill>
    </fill>
    <fill>
      <patternFill patternType="mediumGray">
        <fgColor indexed="46"/>
        <bgColor indexed="46"/>
      </patternFill>
    </fill>
    <fill>
      <patternFill patternType="darkGray">
        <fgColor indexed="34"/>
      </patternFill>
    </fill>
    <fill>
      <patternFill patternType="solid">
        <fgColor indexed="42"/>
        <bgColor indexed="64"/>
      </patternFill>
    </fill>
    <fill>
      <patternFill patternType="mediumGray">
        <fgColor indexed="46"/>
      </patternFill>
    </fill>
    <fill>
      <patternFill patternType="mediumGray">
        <fgColor indexed="45"/>
      </patternFill>
    </fill>
    <fill>
      <patternFill patternType="lightGray">
        <fgColor indexed="45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/>
      <right style="hair"/>
      <top style="hair"/>
      <bottom style="medium"/>
    </border>
    <border>
      <left/>
      <right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180" fontId="6" fillId="0" borderId="10" xfId="0" applyNumberFormat="1" applyFont="1" applyBorder="1" applyAlignment="1">
      <alignment/>
    </xf>
    <xf numFmtId="177" fontId="8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0" fontId="1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5" fillId="33" borderId="12" xfId="0" applyNumberFormat="1" applyFont="1" applyFill="1" applyBorder="1" applyAlignment="1">
      <alignment horizontal="center" vertical="center"/>
    </xf>
    <xf numFmtId="176" fontId="15" fillId="33" borderId="13" xfId="0" applyNumberFormat="1" applyFont="1" applyFill="1" applyBorder="1" applyAlignment="1">
      <alignment horizontal="center" vertical="center"/>
    </xf>
    <xf numFmtId="176" fontId="16" fillId="34" borderId="14" xfId="0" applyNumberFormat="1" applyFont="1" applyFill="1" applyBorder="1" applyAlignment="1">
      <alignment horizontal="center" vertical="center" wrapText="1" shrinkToFit="1"/>
    </xf>
    <xf numFmtId="178" fontId="16" fillId="35" borderId="14" xfId="0" applyNumberFormat="1" applyFont="1" applyFill="1" applyBorder="1" applyAlignment="1">
      <alignment horizontal="center" vertical="center" wrapText="1" shrinkToFit="1"/>
    </xf>
    <xf numFmtId="176" fontId="16" fillId="36" borderId="14" xfId="0" applyNumberFormat="1" applyFont="1" applyFill="1" applyBorder="1" applyAlignment="1">
      <alignment horizontal="center" vertical="center" wrapText="1" shrinkToFit="1"/>
    </xf>
    <xf numFmtId="176" fontId="16" fillId="0" borderId="15" xfId="0" applyNumberFormat="1" applyFont="1" applyFill="1" applyBorder="1" applyAlignment="1">
      <alignment horizontal="center" vertical="center" wrapText="1" shrinkToFit="1"/>
    </xf>
    <xf numFmtId="176" fontId="16" fillId="37" borderId="16" xfId="0" applyNumberFormat="1" applyFont="1" applyFill="1" applyBorder="1" applyAlignment="1">
      <alignment horizontal="center" vertical="center" wrapText="1" shrinkToFit="1"/>
    </xf>
    <xf numFmtId="0" fontId="16" fillId="36" borderId="14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180" fontId="6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181" fontId="19" fillId="0" borderId="27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29" xfId="0" applyNumberFormat="1" applyFont="1" applyBorder="1" applyAlignment="1">
      <alignment/>
    </xf>
    <xf numFmtId="181" fontId="3" fillId="0" borderId="30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180" fontId="6" fillId="0" borderId="32" xfId="0" applyNumberFormat="1" applyFont="1" applyBorder="1" applyAlignment="1">
      <alignment/>
    </xf>
    <xf numFmtId="181" fontId="19" fillId="0" borderId="33" xfId="0" applyNumberFormat="1" applyFont="1" applyBorder="1" applyAlignment="1">
      <alignment/>
    </xf>
    <xf numFmtId="181" fontId="3" fillId="0" borderId="34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1" fontId="3" fillId="0" borderId="36" xfId="0" applyNumberFormat="1" applyFont="1" applyBorder="1" applyAlignment="1">
      <alignment/>
    </xf>
    <xf numFmtId="180" fontId="6" fillId="0" borderId="21" xfId="0" applyNumberFormat="1" applyFont="1" applyBorder="1" applyAlignment="1">
      <alignment/>
    </xf>
    <xf numFmtId="181" fontId="19" fillId="0" borderId="37" xfId="0" applyNumberFormat="1" applyFont="1" applyBorder="1" applyAlignment="1">
      <alignment/>
    </xf>
    <xf numFmtId="181" fontId="3" fillId="0" borderId="38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181" fontId="3" fillId="0" borderId="4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center" vertical="center" shrinkToFit="1"/>
    </xf>
    <xf numFmtId="182" fontId="10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15" fillId="0" borderId="42" xfId="0" applyFont="1" applyBorder="1" applyAlignment="1">
      <alignment vertical="center" wrapText="1" shrinkToFit="1"/>
    </xf>
    <xf numFmtId="0" fontId="15" fillId="0" borderId="0" xfId="0" applyFont="1" applyBorder="1" applyAlignment="1">
      <alignment vertical="center" wrapText="1" shrinkToFit="1"/>
    </xf>
    <xf numFmtId="0" fontId="15" fillId="0" borderId="43" xfId="0" applyFont="1" applyBorder="1" applyAlignment="1">
      <alignment vertical="center" wrapText="1" shrinkToFit="1"/>
    </xf>
    <xf numFmtId="0" fontId="15" fillId="0" borderId="44" xfId="0" applyFont="1" applyBorder="1" applyAlignment="1">
      <alignment vertical="center" wrapText="1" shrinkToFit="1"/>
    </xf>
    <xf numFmtId="0" fontId="15" fillId="0" borderId="45" xfId="0" applyFont="1" applyBorder="1" applyAlignment="1">
      <alignment vertical="center" wrapText="1" shrinkToFit="1"/>
    </xf>
    <xf numFmtId="176" fontId="16" fillId="33" borderId="12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 shrinkToFit="1"/>
    </xf>
    <xf numFmtId="0" fontId="17" fillId="38" borderId="46" xfId="0" applyFont="1" applyFill="1" applyBorder="1" applyAlignment="1">
      <alignment horizontal="center" vertical="center" wrapText="1" shrinkToFit="1"/>
    </xf>
    <xf numFmtId="176" fontId="23" fillId="35" borderId="14" xfId="0" applyNumberFormat="1" applyFont="1" applyFill="1" applyBorder="1" applyAlignment="1">
      <alignment horizontal="center" vertical="center" wrapText="1" shrinkToFit="1"/>
    </xf>
    <xf numFmtId="176" fontId="23" fillId="39" borderId="14" xfId="0" applyNumberFormat="1" applyFont="1" applyFill="1" applyBorder="1" applyAlignment="1">
      <alignment horizontal="center" vertical="center" wrapText="1" shrinkToFit="1"/>
    </xf>
    <xf numFmtId="176" fontId="23" fillId="0" borderId="15" xfId="0" applyNumberFormat="1" applyFont="1" applyFill="1" applyBorder="1" applyAlignment="1">
      <alignment horizontal="center" vertical="center" wrapText="1" shrinkToFit="1"/>
    </xf>
    <xf numFmtId="0" fontId="23" fillId="39" borderId="14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0" borderId="0" xfId="0" applyFont="1" applyAlignment="1">
      <alignment/>
    </xf>
    <xf numFmtId="0" fontId="6" fillId="0" borderId="0" xfId="0" applyFont="1" applyFill="1" applyAlignment="1">
      <alignment/>
    </xf>
    <xf numFmtId="177" fontId="27" fillId="0" borderId="0" xfId="0" applyNumberFormat="1" applyFont="1" applyFill="1" applyBorder="1" applyAlignment="1">
      <alignment horizontal="right"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wrapText="1" shrinkToFit="1"/>
    </xf>
    <xf numFmtId="180" fontId="6" fillId="0" borderId="25" xfId="0" applyNumberFormat="1" applyFont="1" applyFill="1" applyBorder="1" applyAlignment="1">
      <alignment/>
    </xf>
    <xf numFmtId="180" fontId="6" fillId="0" borderId="26" xfId="0" applyNumberFormat="1" applyFont="1" applyFill="1" applyBorder="1" applyAlignment="1">
      <alignment/>
    </xf>
    <xf numFmtId="181" fontId="19" fillId="0" borderId="27" xfId="0" applyNumberFormat="1" applyFont="1" applyFill="1" applyBorder="1" applyAlignment="1">
      <alignment/>
    </xf>
    <xf numFmtId="181" fontId="7" fillId="0" borderId="28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8" fillId="0" borderId="47" xfId="0" applyFont="1" applyFill="1" applyBorder="1" applyAlignment="1">
      <alignment vertical="center"/>
    </xf>
    <xf numFmtId="176" fontId="6" fillId="40" borderId="48" xfId="0" applyNumberFormat="1" applyFont="1" applyFill="1" applyBorder="1" applyAlignment="1">
      <alignment horizontal="left" vertical="center" shrinkToFit="1"/>
    </xf>
    <xf numFmtId="176" fontId="5" fillId="41" borderId="49" xfId="0" applyNumberFormat="1" applyFont="1" applyFill="1" applyBorder="1" applyAlignment="1">
      <alignment horizontal="right" vertical="center" shrinkToFit="1"/>
    </xf>
    <xf numFmtId="177" fontId="9" fillId="42" borderId="50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3" xfId="0" applyNumberFormat="1" applyFont="1" applyFill="1" applyBorder="1" applyAlignment="1">
      <alignment horizontal="right" vertical="center" shrinkToFit="1"/>
    </xf>
    <xf numFmtId="176" fontId="3" fillId="33" borderId="54" xfId="0" applyNumberFormat="1" applyFont="1" applyFill="1" applyBorder="1" applyAlignment="1">
      <alignment horizontal="right" vertical="center" shrinkToFit="1"/>
    </xf>
    <xf numFmtId="176" fontId="3" fillId="38" borderId="55" xfId="0" applyNumberFormat="1" applyFont="1" applyFill="1" applyBorder="1" applyAlignment="1">
      <alignment horizontal="right" vertical="center" shrinkToFit="1"/>
    </xf>
    <xf numFmtId="176" fontId="6" fillId="0" borderId="50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33" borderId="57" xfId="0" applyNumberFormat="1" applyFont="1" applyFill="1" applyBorder="1" applyAlignment="1">
      <alignment horizontal="right" vertical="center" shrinkToFit="1"/>
    </xf>
    <xf numFmtId="176" fontId="28" fillId="35" borderId="54" xfId="0" applyNumberFormat="1" applyFont="1" applyFill="1" applyBorder="1" applyAlignment="1">
      <alignment horizontal="right" vertical="center" shrinkToFit="1"/>
    </xf>
    <xf numFmtId="176" fontId="28" fillId="39" borderId="54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3" fontId="28" fillId="39" borderId="54" xfId="0" applyNumberFormat="1" applyFont="1" applyFill="1" applyBorder="1" applyAlignment="1">
      <alignment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28" fillId="43" borderId="50" xfId="0" applyNumberFormat="1" applyFont="1" applyFill="1" applyBorder="1" applyAlignment="1">
      <alignment horizontal="right" vertical="center" shrinkToFit="1"/>
    </xf>
    <xf numFmtId="176" fontId="3" fillId="38" borderId="50" xfId="0" applyNumberFormat="1" applyFont="1" applyFill="1" applyBorder="1" applyAlignment="1">
      <alignment horizontal="right" vertical="center" shrinkToFit="1"/>
    </xf>
    <xf numFmtId="176" fontId="6" fillId="44" borderId="50" xfId="0" applyNumberFormat="1" applyFont="1" applyFill="1" applyBorder="1" applyAlignment="1">
      <alignment vertical="center" shrinkToFit="1"/>
    </xf>
    <xf numFmtId="176" fontId="3" fillId="33" borderId="53" xfId="0" applyNumberFormat="1" applyFont="1" applyFill="1" applyBorder="1" applyAlignment="1">
      <alignment horizontal="right" vertical="center" shrinkToFit="1"/>
    </xf>
    <xf numFmtId="176" fontId="28" fillId="34" borderId="54" xfId="0" applyNumberFormat="1" applyFont="1" applyFill="1" applyBorder="1" applyAlignment="1">
      <alignment horizontal="right" vertical="center" shrinkToFit="1"/>
    </xf>
    <xf numFmtId="179" fontId="28" fillId="35" borderId="54" xfId="0" applyNumberFormat="1" applyFont="1" applyFill="1" applyBorder="1" applyAlignment="1">
      <alignment horizontal="right" vertical="center" shrinkToFit="1"/>
    </xf>
    <xf numFmtId="176" fontId="28" fillId="36" borderId="54" xfId="0" applyNumberFormat="1" applyFont="1" applyFill="1" applyBorder="1" applyAlignment="1">
      <alignment horizontal="right" vertical="center" shrinkToFit="1"/>
    </xf>
    <xf numFmtId="176" fontId="3" fillId="0" borderId="59" xfId="0" applyNumberFormat="1" applyFont="1" applyFill="1" applyBorder="1" applyAlignment="1">
      <alignment horizontal="right" vertical="center" shrinkToFit="1"/>
    </xf>
    <xf numFmtId="176" fontId="28" fillId="37" borderId="59" xfId="0" applyNumberFormat="1" applyFont="1" applyFill="1" applyBorder="1" applyAlignment="1">
      <alignment horizontal="right" vertical="center" shrinkToFit="1"/>
    </xf>
    <xf numFmtId="3" fontId="28" fillId="45" borderId="54" xfId="0" applyNumberFormat="1" applyFont="1" applyFill="1" applyBorder="1" applyAlignment="1">
      <alignment vertical="center" shrinkToFit="1"/>
    </xf>
    <xf numFmtId="176" fontId="28" fillId="46" borderId="50" xfId="0" applyNumberFormat="1" applyFont="1" applyFill="1" applyBorder="1" applyAlignment="1">
      <alignment horizontal="right" vertical="center" shrinkToFit="1"/>
    </xf>
    <xf numFmtId="176" fontId="6" fillId="33" borderId="60" xfId="0" applyNumberFormat="1" applyFont="1" applyFill="1" applyBorder="1" applyAlignment="1">
      <alignment horizontal="right" vertical="center" shrinkToFit="1"/>
    </xf>
    <xf numFmtId="176" fontId="63" fillId="47" borderId="50" xfId="0" applyNumberFormat="1" applyFont="1" applyFill="1" applyBorder="1" applyAlignment="1">
      <alignment horizontal="right" vertical="center" shrinkToFit="1"/>
    </xf>
    <xf numFmtId="177" fontId="13" fillId="48" borderId="60" xfId="0" applyNumberFormat="1" applyFont="1" applyFill="1" applyBorder="1" applyAlignment="1">
      <alignment horizontal="right" vertical="center" shrinkToFit="1"/>
    </xf>
    <xf numFmtId="177" fontId="30" fillId="49" borderId="0" xfId="0" applyNumberFormat="1" applyFont="1" applyFill="1" applyBorder="1" applyAlignment="1">
      <alignment horizontal="right" vertical="center" shrinkToFit="1"/>
    </xf>
    <xf numFmtId="177" fontId="8" fillId="49" borderId="0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vertical="center" shrinkToFit="1"/>
    </xf>
    <xf numFmtId="177" fontId="8" fillId="49" borderId="0" xfId="0" applyNumberFormat="1" applyFont="1" applyFill="1" applyBorder="1" applyAlignment="1">
      <alignment vertical="center" shrinkToFit="1"/>
    </xf>
    <xf numFmtId="177" fontId="3" fillId="49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16" fillId="0" borderId="20" xfId="0" applyNumberFormat="1" applyFont="1" applyFill="1" applyBorder="1" applyAlignment="1">
      <alignment horizontal="center" vertical="center" wrapText="1" shrinkToFit="1"/>
    </xf>
    <xf numFmtId="176" fontId="16" fillId="0" borderId="61" xfId="0" applyNumberFormat="1" applyFont="1" applyFill="1" applyBorder="1" applyAlignment="1">
      <alignment horizontal="center" vertical="center" wrapText="1" shrinkToFit="1"/>
    </xf>
    <xf numFmtId="176" fontId="16" fillId="0" borderId="18" xfId="0" applyNumberFormat="1" applyFont="1" applyFill="1" applyBorder="1" applyAlignment="1">
      <alignment horizontal="center" vertical="center" wrapText="1" shrinkToFit="1"/>
    </xf>
    <xf numFmtId="176" fontId="16" fillId="0" borderId="62" xfId="0" applyNumberFormat="1" applyFont="1" applyFill="1" applyBorder="1" applyAlignment="1">
      <alignment horizontal="center" vertical="center" wrapText="1" shrinkToFit="1"/>
    </xf>
    <xf numFmtId="176" fontId="16" fillId="0" borderId="63" xfId="0" applyNumberFormat="1" applyFont="1" applyFill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44" borderId="41" xfId="0" applyFont="1" applyFill="1" applyBorder="1" applyAlignment="1">
      <alignment horizontal="center" vertical="center"/>
    </xf>
    <xf numFmtId="0" fontId="6" fillId="44" borderId="42" xfId="0" applyFont="1" applyFill="1" applyBorder="1" applyAlignment="1">
      <alignment horizontal="center" vertical="center"/>
    </xf>
    <xf numFmtId="176" fontId="15" fillId="0" borderId="42" xfId="0" applyNumberFormat="1" applyFont="1" applyFill="1" applyBorder="1" applyAlignment="1">
      <alignment horizontal="center" vertical="center" wrapText="1"/>
    </xf>
    <xf numFmtId="176" fontId="15" fillId="0" borderId="43" xfId="0" applyNumberFormat="1" applyFont="1" applyFill="1" applyBorder="1" applyAlignment="1">
      <alignment horizontal="center" vertical="center" wrapText="1"/>
    </xf>
    <xf numFmtId="176" fontId="15" fillId="0" borderId="43" xfId="0" applyNumberFormat="1" applyFont="1" applyFill="1" applyBorder="1" applyAlignment="1">
      <alignment horizontal="center" vertical="center"/>
    </xf>
    <xf numFmtId="176" fontId="15" fillId="0" borderId="72" xfId="0" applyNumberFormat="1" applyFont="1" applyFill="1" applyBorder="1" applyAlignment="1">
      <alignment horizontal="center" vertical="center"/>
    </xf>
    <xf numFmtId="176" fontId="15" fillId="0" borderId="73" xfId="0" applyNumberFormat="1" applyFont="1" applyFill="1" applyBorder="1" applyAlignment="1">
      <alignment horizontal="center" vertical="center" wrapText="1"/>
    </xf>
    <xf numFmtId="176" fontId="15" fillId="0" borderId="74" xfId="0" applyNumberFormat="1" applyFont="1" applyFill="1" applyBorder="1" applyAlignment="1">
      <alignment horizontal="center" vertical="center" wrapText="1"/>
    </xf>
    <xf numFmtId="176" fontId="15" fillId="0" borderId="74" xfId="0" applyNumberFormat="1" applyFont="1" applyFill="1" applyBorder="1" applyAlignment="1">
      <alignment horizontal="center" vertical="center"/>
    </xf>
    <xf numFmtId="176" fontId="15" fillId="0" borderId="75" xfId="0" applyNumberFormat="1" applyFont="1" applyFill="1" applyBorder="1" applyAlignment="1">
      <alignment horizontal="center" vertical="center"/>
    </xf>
    <xf numFmtId="176" fontId="3" fillId="0" borderId="76" xfId="0" applyNumberFormat="1" applyFont="1" applyFill="1" applyBorder="1" applyAlignment="1">
      <alignment horizontal="center" vertical="center" wrapText="1"/>
    </xf>
    <xf numFmtId="176" fontId="3" fillId="0" borderId="41" xfId="0" applyNumberFormat="1" applyFont="1" applyFill="1" applyBorder="1" applyAlignment="1">
      <alignment horizontal="center" vertical="center" wrapText="1"/>
    </xf>
    <xf numFmtId="176" fontId="3" fillId="43" borderId="73" xfId="0" applyNumberFormat="1" applyFont="1" applyFill="1" applyBorder="1" applyAlignment="1">
      <alignment horizontal="center" vertical="center" wrapText="1"/>
    </xf>
    <xf numFmtId="176" fontId="3" fillId="43" borderId="74" xfId="0" applyNumberFormat="1" applyFont="1" applyFill="1" applyBorder="1" applyAlignment="1">
      <alignment horizontal="center" vertical="center" wrapText="1"/>
    </xf>
    <xf numFmtId="176" fontId="3" fillId="43" borderId="74" xfId="0" applyNumberFormat="1" applyFont="1" applyFill="1" applyBorder="1" applyAlignment="1">
      <alignment horizontal="center" vertical="center"/>
    </xf>
    <xf numFmtId="176" fontId="3" fillId="43" borderId="75" xfId="0" applyNumberFormat="1" applyFont="1" applyFill="1" applyBorder="1" applyAlignment="1">
      <alignment horizontal="center" vertical="center"/>
    </xf>
    <xf numFmtId="176" fontId="3" fillId="38" borderId="73" xfId="0" applyNumberFormat="1" applyFont="1" applyFill="1" applyBorder="1" applyAlignment="1">
      <alignment horizontal="center" vertical="center" wrapText="1"/>
    </xf>
    <xf numFmtId="176" fontId="3" fillId="38" borderId="74" xfId="0" applyNumberFormat="1" applyFont="1" applyFill="1" applyBorder="1" applyAlignment="1">
      <alignment horizontal="center" vertical="center" wrapText="1"/>
    </xf>
    <xf numFmtId="176" fontId="3" fillId="38" borderId="74" xfId="0" applyNumberFormat="1" applyFont="1" applyFill="1" applyBorder="1" applyAlignment="1">
      <alignment horizontal="center" vertical="center"/>
    </xf>
    <xf numFmtId="176" fontId="3" fillId="38" borderId="75" xfId="0" applyNumberFormat="1" applyFont="1" applyFill="1" applyBorder="1" applyAlignment="1">
      <alignment horizontal="center" vertical="center"/>
    </xf>
    <xf numFmtId="176" fontId="6" fillId="44" borderId="74" xfId="0" applyNumberFormat="1" applyFont="1" applyFill="1" applyBorder="1" applyAlignment="1">
      <alignment horizontal="center" vertical="center" wrapText="1"/>
    </xf>
    <xf numFmtId="176" fontId="6" fillId="44" borderId="74" xfId="0" applyNumberFormat="1" applyFont="1" applyFill="1" applyBorder="1" applyAlignment="1">
      <alignment horizontal="center" vertical="center"/>
    </xf>
    <xf numFmtId="176" fontId="6" fillId="44" borderId="75" xfId="0" applyNumberFormat="1" applyFont="1" applyFill="1" applyBorder="1" applyAlignment="1">
      <alignment horizontal="center" vertical="center"/>
    </xf>
    <xf numFmtId="176" fontId="15" fillId="0" borderId="66" xfId="0" applyNumberFormat="1" applyFont="1" applyFill="1" applyBorder="1" applyAlignment="1">
      <alignment horizontal="center" vertical="center" wrapText="1"/>
    </xf>
    <xf numFmtId="176" fontId="15" fillId="0" borderId="67" xfId="0" applyNumberFormat="1" applyFont="1" applyFill="1" applyBorder="1" applyAlignment="1">
      <alignment horizontal="center" vertical="center" wrapText="1"/>
    </xf>
    <xf numFmtId="176" fontId="15" fillId="0" borderId="77" xfId="0" applyNumberFormat="1" applyFont="1" applyFill="1" applyBorder="1" applyAlignment="1">
      <alignment horizontal="center" vertical="center" wrapText="1"/>
    </xf>
    <xf numFmtId="176" fontId="16" fillId="0" borderId="66" xfId="0" applyNumberFormat="1" applyFont="1" applyFill="1" applyBorder="1" applyAlignment="1">
      <alignment horizontal="center" vertical="center"/>
    </xf>
    <xf numFmtId="176" fontId="16" fillId="0" borderId="64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 wrapText="1"/>
    </xf>
    <xf numFmtId="176" fontId="3" fillId="0" borderId="79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4" fillId="41" borderId="83" xfId="0" applyFont="1" applyFill="1" applyBorder="1" applyAlignment="1">
      <alignment horizontal="center" vertical="center" wrapText="1" shrinkToFit="1"/>
    </xf>
    <xf numFmtId="0" fontId="4" fillId="41" borderId="78" xfId="0" applyFont="1" applyFill="1" applyBorder="1" applyAlignment="1">
      <alignment horizontal="center" vertical="center" wrapText="1" shrinkToFit="1"/>
    </xf>
    <xf numFmtId="0" fontId="4" fillId="41" borderId="79" xfId="0" applyFont="1" applyFill="1" applyBorder="1" applyAlignment="1">
      <alignment vertical="center"/>
    </xf>
    <xf numFmtId="177" fontId="21" fillId="42" borderId="73" xfId="0" applyNumberFormat="1" applyFont="1" applyFill="1" applyBorder="1" applyAlignment="1">
      <alignment horizontal="center" vertical="center" wrapText="1" shrinkToFit="1"/>
    </xf>
    <xf numFmtId="177" fontId="21" fillId="42" borderId="74" xfId="0" applyNumberFormat="1" applyFont="1" applyFill="1" applyBorder="1" applyAlignment="1">
      <alignment horizontal="center" vertical="center" wrapText="1" shrinkToFit="1"/>
    </xf>
    <xf numFmtId="177" fontId="21" fillId="42" borderId="75" xfId="0" applyNumberFormat="1" applyFont="1" applyFill="1" applyBorder="1" applyAlignment="1">
      <alignment vertical="center"/>
    </xf>
    <xf numFmtId="0" fontId="22" fillId="0" borderId="80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2" fillId="0" borderId="82" xfId="0" applyFont="1" applyFill="1" applyBorder="1" applyAlignment="1">
      <alignment vertical="center"/>
    </xf>
    <xf numFmtId="0" fontId="3" fillId="0" borderId="84" xfId="0" applyFont="1" applyFill="1" applyBorder="1" applyAlignment="1">
      <alignment horizontal="center" vertical="center" wrapText="1" shrinkToFit="1"/>
    </xf>
    <xf numFmtId="0" fontId="3" fillId="0" borderId="67" xfId="0" applyFont="1" applyFill="1" applyBorder="1" applyAlignment="1">
      <alignment horizontal="center" vertical="center" wrapText="1" shrinkToFit="1"/>
    </xf>
    <xf numFmtId="0" fontId="3" fillId="0" borderId="77" xfId="0" applyFont="1" applyFill="1" applyBorder="1" applyAlignment="1">
      <alignment vertical="center"/>
    </xf>
    <xf numFmtId="0" fontId="3" fillId="0" borderId="8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177" fontId="15" fillId="0" borderId="73" xfId="0" applyNumberFormat="1" applyFont="1" applyFill="1" applyBorder="1" applyAlignment="1">
      <alignment horizontal="center" vertical="center" wrapText="1" shrinkToFit="1"/>
    </xf>
    <xf numFmtId="177" fontId="15" fillId="0" borderId="74" xfId="0" applyNumberFormat="1" applyFont="1" applyFill="1" applyBorder="1" applyAlignment="1">
      <alignment horizontal="center" vertical="center" wrapText="1" shrinkToFit="1"/>
    </xf>
    <xf numFmtId="177" fontId="15" fillId="0" borderId="75" xfId="0" applyNumberFormat="1" applyFont="1" applyFill="1" applyBorder="1" applyAlignment="1">
      <alignment horizontal="center" vertical="center" wrapText="1" shrinkToFit="1"/>
    </xf>
    <xf numFmtId="0" fontId="15" fillId="0" borderId="86" xfId="0" applyFont="1" applyBorder="1" applyAlignment="1">
      <alignment horizontal="center" vertical="center" wrapText="1" shrinkToFit="1"/>
    </xf>
    <xf numFmtId="0" fontId="15" fillId="0" borderId="87" xfId="0" applyFont="1" applyBorder="1" applyAlignment="1">
      <alignment horizontal="center" vertical="center" wrapText="1" shrinkToFit="1"/>
    </xf>
    <xf numFmtId="176" fontId="6" fillId="33" borderId="74" xfId="0" applyNumberFormat="1" applyFont="1" applyFill="1" applyBorder="1" applyAlignment="1">
      <alignment horizontal="center" vertical="center" wrapText="1"/>
    </xf>
    <xf numFmtId="176" fontId="6" fillId="33" borderId="74" xfId="0" applyNumberFormat="1" applyFont="1" applyFill="1" applyBorder="1" applyAlignment="1">
      <alignment horizontal="center" vertical="center"/>
    </xf>
    <xf numFmtId="176" fontId="6" fillId="33" borderId="75" xfId="0" applyNumberFormat="1" applyFont="1" applyFill="1" applyBorder="1" applyAlignment="1">
      <alignment horizontal="center" vertical="center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67" xfId="0" applyNumberFormat="1" applyFont="1" applyFill="1" applyBorder="1" applyAlignment="1">
      <alignment horizontal="center" vertical="center" wrapText="1"/>
    </xf>
    <xf numFmtId="176" fontId="3" fillId="0" borderId="77" xfId="0" applyNumberFormat="1" applyFont="1" applyFill="1" applyBorder="1" applyAlignment="1">
      <alignment horizontal="center" vertical="center" wrapText="1"/>
    </xf>
    <xf numFmtId="176" fontId="3" fillId="33" borderId="66" xfId="0" applyNumberFormat="1" applyFont="1" applyFill="1" applyBorder="1" applyAlignment="1">
      <alignment horizontal="center" vertical="center"/>
    </xf>
    <xf numFmtId="176" fontId="3" fillId="33" borderId="64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 wrapText="1" shrinkToFit="1"/>
    </xf>
    <xf numFmtId="176" fontId="15" fillId="0" borderId="62" xfId="0" applyNumberFormat="1" applyFont="1" applyFill="1" applyBorder="1" applyAlignment="1">
      <alignment horizontal="center" vertical="center" wrapText="1" shrinkToFit="1"/>
    </xf>
    <xf numFmtId="176" fontId="15" fillId="0" borderId="61" xfId="0" applyNumberFormat="1" applyFont="1" applyFill="1" applyBorder="1" applyAlignment="1">
      <alignment horizontal="center" vertical="center" wrapText="1" shrinkToFit="1"/>
    </xf>
    <xf numFmtId="176" fontId="15" fillId="0" borderId="18" xfId="0" applyNumberFormat="1" applyFont="1" applyFill="1" applyBorder="1" applyAlignment="1">
      <alignment horizontal="center" vertical="center" wrapText="1" shrinkToFit="1"/>
    </xf>
    <xf numFmtId="176" fontId="15" fillId="0" borderId="63" xfId="0" applyNumberFormat="1" applyFont="1" applyFill="1" applyBorder="1" applyAlignment="1">
      <alignment horizontal="center" vertical="center" wrapText="1" shrinkToFit="1"/>
    </xf>
    <xf numFmtId="176" fontId="6" fillId="41" borderId="83" xfId="0" applyNumberFormat="1" applyFont="1" applyFill="1" applyBorder="1" applyAlignment="1">
      <alignment horizontal="center" vertical="center" wrapText="1"/>
    </xf>
    <xf numFmtId="176" fontId="6" fillId="41" borderId="78" xfId="0" applyNumberFormat="1" applyFont="1" applyFill="1" applyBorder="1" applyAlignment="1">
      <alignment horizontal="center" vertical="center" wrapText="1"/>
    </xf>
    <xf numFmtId="176" fontId="6" fillId="41" borderId="79" xfId="0" applyNumberFormat="1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5" fillId="47" borderId="73" xfId="0" applyNumberFormat="1" applyFont="1" applyFill="1" applyBorder="1" applyAlignment="1">
      <alignment horizontal="center" vertical="center" wrapText="1"/>
    </xf>
    <xf numFmtId="176" fontId="12" fillId="47" borderId="74" xfId="0" applyNumberFormat="1" applyFont="1" applyFill="1" applyBorder="1" applyAlignment="1">
      <alignment horizontal="center" vertical="center" wrapText="1"/>
    </xf>
    <xf numFmtId="0" fontId="12" fillId="47" borderId="75" xfId="0" applyFont="1" applyFill="1" applyBorder="1" applyAlignment="1">
      <alignment vertical="center"/>
    </xf>
    <xf numFmtId="177" fontId="13" fillId="48" borderId="42" xfId="0" applyNumberFormat="1" applyFont="1" applyFill="1" applyBorder="1" applyAlignment="1">
      <alignment horizontal="center" vertical="center" wrapText="1"/>
    </xf>
    <xf numFmtId="177" fontId="13" fillId="48" borderId="43" xfId="0" applyNumberFormat="1" applyFont="1" applyFill="1" applyBorder="1" applyAlignment="1">
      <alignment horizontal="center" vertical="center"/>
    </xf>
    <xf numFmtId="177" fontId="13" fillId="48" borderId="72" xfId="0" applyNumberFormat="1" applyFont="1" applyFill="1" applyBorder="1" applyAlignment="1">
      <alignment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176" fontId="3" fillId="46" borderId="73" xfId="0" applyNumberFormat="1" applyFont="1" applyFill="1" applyBorder="1" applyAlignment="1">
      <alignment horizontal="center" vertical="center" wrapText="1"/>
    </xf>
    <xf numFmtId="176" fontId="3" fillId="46" borderId="74" xfId="0" applyNumberFormat="1" applyFont="1" applyFill="1" applyBorder="1" applyAlignment="1">
      <alignment horizontal="center" vertical="center" wrapText="1"/>
    </xf>
    <xf numFmtId="176" fontId="3" fillId="46" borderId="74" xfId="0" applyNumberFormat="1" applyFont="1" applyFill="1" applyBorder="1" applyAlignment="1">
      <alignment horizontal="center" vertical="center"/>
    </xf>
    <xf numFmtId="176" fontId="3" fillId="46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助成"/>
      <sheetName val="Sheet1"/>
    </sheetNames>
    <sheetDataSet>
      <sheetData sheetId="0">
        <row r="7">
          <cell r="V7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F38"/>
  <sheetViews>
    <sheetView tabSelected="1" view="pageBreakPreview" zoomScale="120" zoomScaleNormal="75" zoomScaleSheetLayoutView="120" zoomScalePageLayoutView="0" workbookViewId="0" topLeftCell="A1">
      <pane xSplit="1" ySplit="6" topLeftCell="M7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N8" sqref="N8"/>
    </sheetView>
  </sheetViews>
  <sheetFormatPr defaultColWidth="10.59765625" defaultRowHeight="33.75" customHeight="1"/>
  <cols>
    <col min="1" max="1" width="28.8984375" style="87" customWidth="1"/>
    <col min="2" max="2" width="10" style="62" customWidth="1"/>
    <col min="3" max="3" width="10.59765625" style="88" customWidth="1"/>
    <col min="4" max="4" width="9.59765625" style="15" customWidth="1"/>
    <col min="5" max="5" width="8.69921875" style="25" customWidth="1"/>
    <col min="6" max="6" width="8.3984375" style="25" customWidth="1"/>
    <col min="7" max="7" width="7.69921875" style="25" customWidth="1"/>
    <col min="8" max="8" width="7.19921875" style="25" customWidth="1"/>
    <col min="9" max="9" width="9.8984375" style="59" customWidth="1"/>
    <col min="10" max="10" width="8.19921875" style="60" customWidth="1"/>
    <col min="11" max="11" width="6.69921875" style="60" customWidth="1"/>
    <col min="12" max="12" width="8.69921875" style="60" customWidth="1"/>
    <col min="13" max="13" width="9.19921875" style="59" customWidth="1"/>
    <col min="14" max="15" width="6.5" style="59" customWidth="1"/>
    <col min="16" max="16" width="9.59765625" style="59" customWidth="1"/>
    <col min="17" max="17" width="5.3984375" style="59" customWidth="1"/>
    <col min="18" max="18" width="5.3984375" style="62" customWidth="1"/>
    <col min="19" max="19" width="6.3984375" style="59" customWidth="1"/>
    <col min="20" max="20" width="8.5" style="29" customWidth="1"/>
    <col min="21" max="21" width="9" style="29" customWidth="1"/>
    <col min="22" max="22" width="8" style="29" customWidth="1"/>
    <col min="23" max="23" width="11.5" style="29" customWidth="1"/>
    <col min="24" max="24" width="1.1015625" style="29" customWidth="1"/>
    <col min="25" max="25" width="2.69921875" style="15" customWidth="1"/>
    <col min="26" max="27" width="9.19921875" style="15" customWidth="1"/>
    <col min="28" max="28" width="16.69921875" style="15" customWidth="1"/>
    <col min="29" max="31" width="14.59765625" style="15" customWidth="1"/>
    <col min="32" max="16384" width="10.59765625" style="15" customWidth="1"/>
  </cols>
  <sheetData>
    <row r="1" spans="1:19" ht="33.75" customHeight="1" thickBot="1">
      <c r="A1" s="188" t="s">
        <v>54</v>
      </c>
      <c r="B1" s="189"/>
      <c r="C1" s="189"/>
      <c r="D1" s="189"/>
      <c r="E1" s="189"/>
      <c r="F1" s="189"/>
      <c r="G1" s="189"/>
      <c r="H1" s="189"/>
      <c r="I1" s="189"/>
      <c r="M1" s="64"/>
      <c r="N1" s="64"/>
      <c r="O1" s="64"/>
      <c r="P1" s="64"/>
      <c r="Q1" s="64"/>
      <c r="R1" s="64"/>
      <c r="S1" s="64"/>
    </row>
    <row r="2" spans="1:31" ht="19.5" customHeight="1" thickBot="1">
      <c r="A2" s="190" t="s">
        <v>3</v>
      </c>
      <c r="B2" s="193" t="s">
        <v>50</v>
      </c>
      <c r="C2" s="196" t="s">
        <v>51</v>
      </c>
      <c r="D2" s="199" t="s">
        <v>39</v>
      </c>
      <c r="E2" s="202" t="s">
        <v>21</v>
      </c>
      <c r="F2" s="205" t="s">
        <v>22</v>
      </c>
      <c r="G2" s="65"/>
      <c r="H2" s="66"/>
      <c r="I2" s="208" t="s">
        <v>47</v>
      </c>
      <c r="J2" s="158" t="s">
        <v>11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Z2" s="26" t="s">
        <v>43</v>
      </c>
      <c r="AA2" s="26"/>
      <c r="AB2" s="26"/>
      <c r="AC2" s="26"/>
      <c r="AD2" s="26"/>
      <c r="AE2" s="26"/>
    </row>
    <row r="3" spans="1:31" ht="19.5" customHeight="1">
      <c r="A3" s="191"/>
      <c r="B3" s="194"/>
      <c r="C3" s="197"/>
      <c r="D3" s="200"/>
      <c r="E3" s="203"/>
      <c r="F3" s="206"/>
      <c r="G3" s="67"/>
      <c r="H3" s="68"/>
      <c r="I3" s="209"/>
      <c r="J3" s="160" t="s">
        <v>12</v>
      </c>
      <c r="K3" s="164" t="s">
        <v>13</v>
      </c>
      <c r="L3" s="168" t="s">
        <v>0</v>
      </c>
      <c r="M3" s="169"/>
      <c r="N3" s="169"/>
      <c r="O3" s="169"/>
      <c r="P3" s="169"/>
      <c r="Q3" s="169"/>
      <c r="R3" s="169"/>
      <c r="S3" s="169"/>
      <c r="T3" s="169"/>
      <c r="U3" s="170" t="s">
        <v>15</v>
      </c>
      <c r="V3" s="174" t="s">
        <v>16</v>
      </c>
      <c r="W3" s="178" t="s">
        <v>44</v>
      </c>
      <c r="Z3" s="26"/>
      <c r="AA3" s="26"/>
      <c r="AB3" s="26"/>
      <c r="AC3" s="26"/>
      <c r="AD3" s="26"/>
      <c r="AE3" s="26"/>
    </row>
    <row r="4" spans="1:31" ht="19.5" customHeight="1">
      <c r="A4" s="191"/>
      <c r="B4" s="194"/>
      <c r="C4" s="197"/>
      <c r="D4" s="200"/>
      <c r="E4" s="203"/>
      <c r="F4" s="206"/>
      <c r="G4" s="69"/>
      <c r="H4" s="70"/>
      <c r="I4" s="209"/>
      <c r="J4" s="161"/>
      <c r="K4" s="165"/>
      <c r="L4" s="181" t="s">
        <v>10</v>
      </c>
      <c r="M4" s="184" t="s">
        <v>5</v>
      </c>
      <c r="N4" s="184"/>
      <c r="O4" s="184"/>
      <c r="P4" s="184"/>
      <c r="Q4" s="184"/>
      <c r="R4" s="184"/>
      <c r="S4" s="185"/>
      <c r="T4" s="186" t="s">
        <v>14</v>
      </c>
      <c r="U4" s="171"/>
      <c r="V4" s="175"/>
      <c r="W4" s="179"/>
      <c r="Z4" s="27" t="s">
        <v>37</v>
      </c>
      <c r="AA4" s="28"/>
      <c r="AB4" s="28"/>
      <c r="AC4" s="28"/>
      <c r="AD4" s="28"/>
      <c r="AE4" s="29"/>
    </row>
    <row r="5" spans="1:31" ht="19.5" customHeight="1">
      <c r="A5" s="191"/>
      <c r="B5" s="194"/>
      <c r="C5" s="197"/>
      <c r="D5" s="200"/>
      <c r="E5" s="203"/>
      <c r="F5" s="206"/>
      <c r="G5" s="211" t="s">
        <v>20</v>
      </c>
      <c r="H5" s="212"/>
      <c r="I5" s="209"/>
      <c r="J5" s="162"/>
      <c r="K5" s="166"/>
      <c r="L5" s="182"/>
      <c r="M5" s="71" t="s">
        <v>5</v>
      </c>
      <c r="N5" s="143" t="s">
        <v>6</v>
      </c>
      <c r="O5" s="144"/>
      <c r="P5" s="145"/>
      <c r="Q5" s="146" t="s">
        <v>7</v>
      </c>
      <c r="R5" s="144"/>
      <c r="S5" s="147"/>
      <c r="T5" s="186"/>
      <c r="U5" s="172"/>
      <c r="V5" s="176"/>
      <c r="W5" s="179"/>
      <c r="Z5" s="148" t="s">
        <v>35</v>
      </c>
      <c r="AA5" s="149"/>
      <c r="AB5" s="152" t="s">
        <v>36</v>
      </c>
      <c r="AC5" s="155" t="s">
        <v>34</v>
      </c>
      <c r="AD5" s="156"/>
      <c r="AE5" s="157"/>
    </row>
    <row r="6" spans="1:31" s="25" customFormat="1" ht="24.75" customHeight="1" thickBot="1">
      <c r="A6" s="192"/>
      <c r="B6" s="195"/>
      <c r="C6" s="198"/>
      <c r="D6" s="201"/>
      <c r="E6" s="204"/>
      <c r="F6" s="207"/>
      <c r="G6" s="72" t="s">
        <v>18</v>
      </c>
      <c r="H6" s="73" t="s">
        <v>19</v>
      </c>
      <c r="I6" s="210"/>
      <c r="J6" s="163"/>
      <c r="K6" s="167"/>
      <c r="L6" s="183"/>
      <c r="M6" s="17" t="s">
        <v>8</v>
      </c>
      <c r="N6" s="74" t="s">
        <v>17</v>
      </c>
      <c r="O6" s="75" t="s">
        <v>1</v>
      </c>
      <c r="P6" s="76" t="s">
        <v>4</v>
      </c>
      <c r="Q6" s="74" t="s">
        <v>17</v>
      </c>
      <c r="R6" s="77" t="s">
        <v>2</v>
      </c>
      <c r="S6" s="78" t="s">
        <v>4</v>
      </c>
      <c r="T6" s="187"/>
      <c r="U6" s="173"/>
      <c r="V6" s="177"/>
      <c r="W6" s="180"/>
      <c r="Z6" s="150"/>
      <c r="AA6" s="151"/>
      <c r="AB6" s="153"/>
      <c r="AC6" s="31" t="s">
        <v>28</v>
      </c>
      <c r="AD6" s="32" t="s">
        <v>30</v>
      </c>
      <c r="AE6" s="33" t="s">
        <v>31</v>
      </c>
    </row>
    <row r="7" spans="1:31" ht="22.5" customHeight="1" thickBot="1">
      <c r="A7" s="102"/>
      <c r="B7" s="103" t="e">
        <f>C7+I7</f>
        <v>#N/A</v>
      </c>
      <c r="C7" s="104" t="e">
        <f>'精算①'!T7</f>
        <v>#N/A</v>
      </c>
      <c r="D7" s="105" t="e">
        <f>ROUNDUP(B7/3,0)</f>
        <v>#N/A</v>
      </c>
      <c r="E7" s="106" t="e">
        <f>D7</f>
        <v>#N/A</v>
      </c>
      <c r="F7" s="107" t="e">
        <f>G7+H7</f>
        <v>#N/A</v>
      </c>
      <c r="G7" s="108" t="e">
        <f>B7-D7-E7-H7</f>
        <v>#N/A</v>
      </c>
      <c r="H7" s="109" t="e">
        <f>V7</f>
        <v>#N/A</v>
      </c>
      <c r="I7" s="110" t="e">
        <f>W7</f>
        <v>#N/A</v>
      </c>
      <c r="J7" s="111">
        <v>20000</v>
      </c>
      <c r="K7" s="111">
        <v>0</v>
      </c>
      <c r="L7" s="112">
        <f>O7*2000</f>
        <v>0</v>
      </c>
      <c r="M7" s="113">
        <f>P7+S7</f>
        <v>0</v>
      </c>
      <c r="N7" s="114">
        <v>0</v>
      </c>
      <c r="O7" s="115">
        <v>0</v>
      </c>
      <c r="P7" s="116">
        <f>N7*O7*300</f>
        <v>0</v>
      </c>
      <c r="Q7" s="114">
        <v>0</v>
      </c>
      <c r="R7" s="117">
        <v>0</v>
      </c>
      <c r="S7" s="118">
        <f>Q7*R7*150</f>
        <v>0</v>
      </c>
      <c r="T7" s="119">
        <f>L7+M7</f>
        <v>0</v>
      </c>
      <c r="U7" s="120">
        <v>0</v>
      </c>
      <c r="V7" s="121" t="e">
        <f>VLOOKUP(N7,Z8:AB22,3,TRUE)</f>
        <v>#N/A</v>
      </c>
      <c r="W7" s="122" t="e">
        <f>SUM(J7,K7,T7,U7,V7)</f>
        <v>#N/A</v>
      </c>
      <c r="Z7" s="34" t="s">
        <v>26</v>
      </c>
      <c r="AA7" s="35" t="s">
        <v>27</v>
      </c>
      <c r="AB7" s="154"/>
      <c r="AC7" s="36" t="s">
        <v>29</v>
      </c>
      <c r="AD7" s="37" t="s">
        <v>32</v>
      </c>
      <c r="AE7" s="38" t="s">
        <v>33</v>
      </c>
    </row>
    <row r="8" spans="3:32" ht="22.5" customHeight="1">
      <c r="C8" s="3" t="s">
        <v>23</v>
      </c>
      <c r="D8" s="84"/>
      <c r="E8" s="1"/>
      <c r="F8" s="1"/>
      <c r="G8" s="5"/>
      <c r="H8" s="85"/>
      <c r="I8" s="136"/>
      <c r="J8" s="136"/>
      <c r="K8" s="136"/>
      <c r="L8" s="136"/>
      <c r="M8" s="136"/>
      <c r="N8" s="137"/>
      <c r="O8" s="138"/>
      <c r="P8" s="1"/>
      <c r="Q8" s="138"/>
      <c r="R8" s="138"/>
      <c r="S8" s="1"/>
      <c r="T8" s="1"/>
      <c r="U8" s="138"/>
      <c r="V8" s="1"/>
      <c r="W8" s="86"/>
      <c r="Z8" s="39">
        <v>10</v>
      </c>
      <c r="AA8" s="40">
        <v>20</v>
      </c>
      <c r="AB8" s="41">
        <v>20000</v>
      </c>
      <c r="AC8" s="42">
        <v>20000</v>
      </c>
      <c r="AD8" s="43">
        <v>13000</v>
      </c>
      <c r="AE8" s="44">
        <v>6500</v>
      </c>
      <c r="AF8" s="79"/>
    </row>
    <row r="9" spans="3:31" ht="24.75" customHeight="1">
      <c r="C9" s="3"/>
      <c r="D9" s="1"/>
      <c r="E9" s="1"/>
      <c r="F9" s="1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6"/>
      <c r="Z9" s="45">
        <v>21</v>
      </c>
      <c r="AA9" s="46">
        <v>30</v>
      </c>
      <c r="AB9" s="47">
        <v>30000</v>
      </c>
      <c r="AC9" s="48">
        <v>30000</v>
      </c>
      <c r="AD9" s="49">
        <v>20000</v>
      </c>
      <c r="AE9" s="50">
        <v>10000</v>
      </c>
    </row>
    <row r="10" spans="13:31" ht="22.5" customHeight="1">
      <c r="M10" s="140"/>
      <c r="N10" s="140"/>
      <c r="O10" s="140"/>
      <c r="P10" s="140"/>
      <c r="R10" s="59"/>
      <c r="T10" s="62"/>
      <c r="U10" s="59"/>
      <c r="Z10" s="45">
        <v>31</v>
      </c>
      <c r="AA10" s="46">
        <v>40</v>
      </c>
      <c r="AB10" s="47">
        <v>40000</v>
      </c>
      <c r="AC10" s="48">
        <v>40000</v>
      </c>
      <c r="AD10" s="49">
        <v>26500</v>
      </c>
      <c r="AE10" s="50">
        <v>13000</v>
      </c>
    </row>
    <row r="11" spans="13:31" ht="22.5" customHeight="1">
      <c r="M11" s="141"/>
      <c r="N11" s="141"/>
      <c r="O11" s="141"/>
      <c r="P11" s="141"/>
      <c r="Z11" s="45">
        <v>41</v>
      </c>
      <c r="AA11" s="46">
        <v>50</v>
      </c>
      <c r="AB11" s="47">
        <v>50000</v>
      </c>
      <c r="AC11" s="48">
        <v>50000</v>
      </c>
      <c r="AD11" s="49">
        <v>33000</v>
      </c>
      <c r="AE11" s="50">
        <v>16500</v>
      </c>
    </row>
    <row r="12" spans="13:31" ht="22.5" customHeight="1">
      <c r="M12" s="140"/>
      <c r="N12" s="140"/>
      <c r="O12" s="140"/>
      <c r="P12" s="140"/>
      <c r="Z12" s="45">
        <v>51</v>
      </c>
      <c r="AA12" s="46">
        <v>60</v>
      </c>
      <c r="AB12" s="47">
        <v>60000</v>
      </c>
      <c r="AC12" s="48">
        <v>60000</v>
      </c>
      <c r="AD12" s="49">
        <v>40000</v>
      </c>
      <c r="AE12" s="50">
        <v>20000</v>
      </c>
    </row>
    <row r="13" spans="13:31" ht="22.5" customHeight="1">
      <c r="M13" s="140"/>
      <c r="N13" s="140"/>
      <c r="O13" s="140"/>
      <c r="P13" s="140"/>
      <c r="Z13" s="45">
        <v>61</v>
      </c>
      <c r="AA13" s="46">
        <v>70</v>
      </c>
      <c r="AB13" s="47">
        <v>70000</v>
      </c>
      <c r="AC13" s="48">
        <v>70000</v>
      </c>
      <c r="AD13" s="49">
        <v>46500</v>
      </c>
      <c r="AE13" s="50">
        <v>23000</v>
      </c>
    </row>
    <row r="14" spans="13:31" ht="22.5" customHeight="1">
      <c r="M14" s="140"/>
      <c r="N14" s="140"/>
      <c r="O14" s="140"/>
      <c r="P14" s="140"/>
      <c r="Z14" s="45">
        <v>71</v>
      </c>
      <c r="AA14" s="46">
        <v>80</v>
      </c>
      <c r="AB14" s="47">
        <v>80000</v>
      </c>
      <c r="AC14" s="48">
        <v>80000</v>
      </c>
      <c r="AD14" s="49">
        <v>53000</v>
      </c>
      <c r="AE14" s="50">
        <v>26500</v>
      </c>
    </row>
    <row r="15" spans="17:31" ht="22.5" customHeight="1">
      <c r="Q15" s="142"/>
      <c r="R15" s="142"/>
      <c r="S15" s="142"/>
      <c r="Z15" s="45">
        <v>81</v>
      </c>
      <c r="AA15" s="46">
        <v>90</v>
      </c>
      <c r="AB15" s="47">
        <v>90000</v>
      </c>
      <c r="AC15" s="48">
        <v>90000</v>
      </c>
      <c r="AD15" s="49">
        <v>60000</v>
      </c>
      <c r="AE15" s="50">
        <v>30000</v>
      </c>
    </row>
    <row r="16" spans="13:31" ht="22.5" customHeight="1">
      <c r="M16" s="140"/>
      <c r="N16" s="140"/>
      <c r="O16" s="140"/>
      <c r="P16" s="140"/>
      <c r="Z16" s="45">
        <v>91</v>
      </c>
      <c r="AA16" s="46">
        <v>100</v>
      </c>
      <c r="AB16" s="47">
        <v>100000</v>
      </c>
      <c r="AC16" s="48">
        <v>100000</v>
      </c>
      <c r="AD16" s="49">
        <v>66500</v>
      </c>
      <c r="AE16" s="50">
        <v>33000</v>
      </c>
    </row>
    <row r="17" spans="13:31" ht="22.5" customHeight="1">
      <c r="M17" s="140"/>
      <c r="N17" s="140"/>
      <c r="O17" s="140"/>
      <c r="P17" s="140"/>
      <c r="Z17" s="45">
        <v>101</v>
      </c>
      <c r="AA17" s="46">
        <v>110</v>
      </c>
      <c r="AB17" s="47">
        <v>110000</v>
      </c>
      <c r="AC17" s="48">
        <v>110000</v>
      </c>
      <c r="AD17" s="49">
        <v>73000</v>
      </c>
      <c r="AE17" s="50">
        <v>36500</v>
      </c>
    </row>
    <row r="18" spans="26:31" ht="22.5" customHeight="1">
      <c r="Z18" s="45">
        <v>111</v>
      </c>
      <c r="AA18" s="46">
        <v>120</v>
      </c>
      <c r="AB18" s="47">
        <v>120000</v>
      </c>
      <c r="AC18" s="48">
        <v>120000</v>
      </c>
      <c r="AD18" s="49">
        <v>80000</v>
      </c>
      <c r="AE18" s="50">
        <v>40000</v>
      </c>
    </row>
    <row r="19" spans="13:31" ht="22.5" customHeight="1">
      <c r="M19" s="60"/>
      <c r="Z19" s="45">
        <v>121</v>
      </c>
      <c r="AA19" s="46">
        <v>130</v>
      </c>
      <c r="AB19" s="47">
        <v>130000</v>
      </c>
      <c r="AC19" s="48">
        <v>130000</v>
      </c>
      <c r="AD19" s="49">
        <v>86500</v>
      </c>
      <c r="AE19" s="50">
        <v>43000</v>
      </c>
    </row>
    <row r="20" spans="26:31" ht="22.5" customHeight="1">
      <c r="Z20" s="45">
        <v>131</v>
      </c>
      <c r="AA20" s="46">
        <v>140</v>
      </c>
      <c r="AB20" s="47">
        <v>140000</v>
      </c>
      <c r="AC20" s="48">
        <v>140000</v>
      </c>
      <c r="AD20" s="49">
        <v>93000</v>
      </c>
      <c r="AE20" s="50">
        <v>46500</v>
      </c>
    </row>
    <row r="21" spans="1:31" s="81" customFormat="1" ht="22.5" customHeight="1">
      <c r="A21" s="87"/>
      <c r="B21" s="62"/>
      <c r="C21" s="88"/>
      <c r="D21" s="15"/>
      <c r="E21" s="25"/>
      <c r="F21" s="25"/>
      <c r="G21" s="25"/>
      <c r="H21" s="25"/>
      <c r="I21" s="59"/>
      <c r="J21" s="60"/>
      <c r="K21" s="60"/>
      <c r="L21" s="60"/>
      <c r="M21" s="59"/>
      <c r="N21" s="59"/>
      <c r="O21" s="59"/>
      <c r="P21" s="59"/>
      <c r="Q21" s="59"/>
      <c r="R21" s="62"/>
      <c r="S21" s="59"/>
      <c r="T21" s="29"/>
      <c r="U21" s="29"/>
      <c r="V21" s="29"/>
      <c r="W21" s="29"/>
      <c r="X21" s="80"/>
      <c r="Z21" s="45">
        <v>141</v>
      </c>
      <c r="AA21" s="46">
        <v>150</v>
      </c>
      <c r="AB21" s="47">
        <v>150000</v>
      </c>
      <c r="AC21" s="48">
        <v>150000</v>
      </c>
      <c r="AD21" s="49">
        <v>100000</v>
      </c>
      <c r="AE21" s="50">
        <v>50000</v>
      </c>
    </row>
    <row r="22" spans="26:31" ht="22.5" customHeight="1">
      <c r="Z22" s="51">
        <v>151</v>
      </c>
      <c r="AA22" s="4" t="s">
        <v>9</v>
      </c>
      <c r="AB22" s="52">
        <v>160000</v>
      </c>
      <c r="AC22" s="53">
        <v>160000</v>
      </c>
      <c r="AD22" s="54">
        <v>106500</v>
      </c>
      <c r="AE22" s="55">
        <v>53000</v>
      </c>
    </row>
    <row r="23" ht="22.5" customHeight="1"/>
    <row r="24" ht="22.5" customHeight="1"/>
    <row r="25" ht="22.5" customHeight="1"/>
    <row r="26" ht="22.5" customHeight="1"/>
    <row r="27" spans="1:31" s="97" customFormat="1" ht="22.5" customHeight="1">
      <c r="A27" s="87"/>
      <c r="B27" s="62"/>
      <c r="C27" s="88"/>
      <c r="D27" s="15"/>
      <c r="E27" s="25"/>
      <c r="F27" s="25"/>
      <c r="G27" s="25"/>
      <c r="H27" s="25"/>
      <c r="I27" s="59"/>
      <c r="J27" s="60"/>
      <c r="K27" s="60"/>
      <c r="L27" s="60"/>
      <c r="M27" s="59"/>
      <c r="N27" s="59"/>
      <c r="O27" s="59"/>
      <c r="P27" s="59"/>
      <c r="Q27" s="59"/>
      <c r="R27" s="62"/>
      <c r="S27" s="59"/>
      <c r="T27" s="29"/>
      <c r="U27" s="29"/>
      <c r="V27" s="29"/>
      <c r="W27" s="29"/>
      <c r="X27" s="82"/>
      <c r="Z27" s="15"/>
      <c r="AA27" s="15"/>
      <c r="AB27" s="15"/>
      <c r="AC27" s="15"/>
      <c r="AD27" s="15"/>
      <c r="AE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spans="26:31" ht="22.5" customHeight="1">
      <c r="Z35" s="62"/>
      <c r="AA35" s="62"/>
      <c r="AB35" s="62"/>
      <c r="AC35" s="62"/>
      <c r="AD35" s="62"/>
      <c r="AE35" s="62"/>
    </row>
    <row r="36" spans="1:31" s="62" customFormat="1" ht="22.5" customHeight="1">
      <c r="A36" s="87"/>
      <c r="C36" s="88"/>
      <c r="D36" s="15"/>
      <c r="E36" s="25"/>
      <c r="F36" s="25"/>
      <c r="G36" s="25"/>
      <c r="H36" s="25"/>
      <c r="I36" s="59"/>
      <c r="J36" s="60"/>
      <c r="K36" s="60"/>
      <c r="L36" s="60"/>
      <c r="M36" s="59"/>
      <c r="N36" s="59"/>
      <c r="O36" s="59"/>
      <c r="P36" s="59"/>
      <c r="Q36" s="59"/>
      <c r="S36" s="59"/>
      <c r="T36" s="29"/>
      <c r="U36" s="29"/>
      <c r="V36" s="29"/>
      <c r="W36" s="29"/>
      <c r="X36" s="83"/>
      <c r="Z36" s="15"/>
      <c r="AA36" s="15"/>
      <c r="AB36" s="15"/>
      <c r="AC36" s="15"/>
      <c r="AD36" s="15"/>
      <c r="AE36" s="15"/>
    </row>
    <row r="37" ht="30" customHeight="1"/>
    <row r="38" spans="25:26" ht="30" customHeight="1">
      <c r="Y38" s="29"/>
      <c r="Z38" s="29"/>
    </row>
    <row r="39" ht="15" customHeight="1"/>
    <row r="40" ht="21.75" customHeight="1"/>
  </sheetData>
  <sheetProtection/>
  <mergeCells count="32">
    <mergeCell ref="A1:I1"/>
    <mergeCell ref="A2:A6"/>
    <mergeCell ref="B2:B6"/>
    <mergeCell ref="C2:C6"/>
    <mergeCell ref="D2:D6"/>
    <mergeCell ref="E2:E6"/>
    <mergeCell ref="F2:F6"/>
    <mergeCell ref="I2:I6"/>
    <mergeCell ref="G5:H5"/>
    <mergeCell ref="J2:W2"/>
    <mergeCell ref="J3:J6"/>
    <mergeCell ref="K3:K6"/>
    <mergeCell ref="L3:T3"/>
    <mergeCell ref="U3:U6"/>
    <mergeCell ref="V3:V6"/>
    <mergeCell ref="W3:W6"/>
    <mergeCell ref="L4:L6"/>
    <mergeCell ref="M4:S4"/>
    <mergeCell ref="T4:T6"/>
    <mergeCell ref="Q15:S15"/>
    <mergeCell ref="N5:P5"/>
    <mergeCell ref="Q5:S5"/>
    <mergeCell ref="Z5:AA6"/>
    <mergeCell ref="AB5:AB7"/>
    <mergeCell ref="AC5:AE5"/>
    <mergeCell ref="M16:P16"/>
    <mergeCell ref="M17:P17"/>
    <mergeCell ref="M11:P11"/>
    <mergeCell ref="M10:P10"/>
    <mergeCell ref="M12:P12"/>
    <mergeCell ref="M13:P13"/>
    <mergeCell ref="M14:P14"/>
  </mergeCells>
  <printOptions/>
  <pageMargins left="0.2" right="0.1968503937007874" top="0.5905511811023623" bottom="0.23" header="0.5511811023622047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35"/>
  <sheetViews>
    <sheetView view="pageBreakPreview" zoomScale="90" zoomScaleNormal="75" zoomScaleSheetLayoutView="90" zoomScalePageLayoutView="0" workbookViewId="0" topLeftCell="A1">
      <pane ySplit="6" topLeftCell="A7" activePane="bottomLeft" state="frozen"/>
      <selection pane="topLeft" activeCell="B34" sqref="B34"/>
      <selection pane="bottomLeft" activeCell="S8" sqref="S8"/>
    </sheetView>
  </sheetViews>
  <sheetFormatPr defaultColWidth="10.59765625" defaultRowHeight="33.75" customHeight="1"/>
  <cols>
    <col min="1" max="1" width="27.5" style="25" customWidth="1"/>
    <col min="2" max="2" width="12.59765625" style="59" customWidth="1"/>
    <col min="3" max="3" width="10.59765625" style="60" customWidth="1"/>
    <col min="4" max="4" width="9.59765625" style="60" customWidth="1"/>
    <col min="5" max="6" width="10.59765625" style="60" customWidth="1"/>
    <col min="7" max="7" width="7.59765625" style="59" customWidth="1"/>
    <col min="8" max="8" width="7.59765625" style="61" customWidth="1"/>
    <col min="9" max="9" width="7.59765625" style="59" customWidth="1"/>
    <col min="10" max="10" width="9.59765625" style="59" customWidth="1"/>
    <col min="11" max="12" width="7" style="59" customWidth="1"/>
    <col min="13" max="13" width="7" style="62" customWidth="1"/>
    <col min="14" max="14" width="8.59765625" style="59" customWidth="1"/>
    <col min="15" max="15" width="10.59765625" style="59" customWidth="1"/>
    <col min="16" max="16" width="9.19921875" style="60" customWidth="1"/>
    <col min="17" max="17" width="9.5" style="60" customWidth="1"/>
    <col min="18" max="18" width="11.09765625" style="60" customWidth="1"/>
    <col min="19" max="19" width="12" style="59" customWidth="1"/>
    <col min="20" max="20" width="12.59765625" style="63" customWidth="1"/>
    <col min="21" max="21" width="10.59765625" style="15" customWidth="1"/>
    <col min="22" max="23" width="8.59765625" style="15" customWidth="1"/>
    <col min="24" max="24" width="15.19921875" style="15" customWidth="1"/>
    <col min="25" max="27" width="12.5" style="15" customWidth="1"/>
    <col min="28" max="16384" width="10.59765625" style="15" customWidth="1"/>
  </cols>
  <sheetData>
    <row r="1" spans="1:20" s="14" customFormat="1" ht="33.75" customHeight="1" thickBot="1">
      <c r="A1" s="7" t="s">
        <v>52</v>
      </c>
      <c r="B1" s="8"/>
      <c r="C1" s="9"/>
      <c r="D1" s="9"/>
      <c r="E1" s="9"/>
      <c r="F1" s="9"/>
      <c r="G1" s="10"/>
      <c r="H1" s="11"/>
      <c r="I1" s="10"/>
      <c r="J1" s="10"/>
      <c r="K1" s="10"/>
      <c r="L1" s="10"/>
      <c r="M1" s="10"/>
      <c r="N1" s="10"/>
      <c r="O1" s="10"/>
      <c r="P1" s="9"/>
      <c r="Q1" s="9"/>
      <c r="R1" s="9"/>
      <c r="S1" s="12"/>
      <c r="T1" s="13"/>
    </row>
    <row r="2" spans="1:20" ht="19.5" customHeight="1" thickBot="1">
      <c r="A2" s="190" t="s">
        <v>3</v>
      </c>
      <c r="B2" s="226" t="s">
        <v>53</v>
      </c>
      <c r="C2" s="229" t="s">
        <v>11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  <c r="S2" s="232" t="s">
        <v>48</v>
      </c>
      <c r="T2" s="235" t="s">
        <v>49</v>
      </c>
    </row>
    <row r="3" spans="1:20" ht="19.5" customHeight="1">
      <c r="A3" s="191"/>
      <c r="B3" s="227"/>
      <c r="C3" s="238" t="s">
        <v>12</v>
      </c>
      <c r="D3" s="238" t="s">
        <v>13</v>
      </c>
      <c r="E3" s="168" t="s">
        <v>0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242" t="s">
        <v>45</v>
      </c>
      <c r="Q3" s="174" t="s">
        <v>16</v>
      </c>
      <c r="R3" s="213" t="s">
        <v>41</v>
      </c>
      <c r="S3" s="233"/>
      <c r="T3" s="236"/>
    </row>
    <row r="4" spans="1:20" ht="19.5" customHeight="1">
      <c r="A4" s="191"/>
      <c r="B4" s="227"/>
      <c r="C4" s="239"/>
      <c r="D4" s="239"/>
      <c r="E4" s="216" t="s">
        <v>10</v>
      </c>
      <c r="F4" s="219" t="s">
        <v>5</v>
      </c>
      <c r="G4" s="219"/>
      <c r="H4" s="219"/>
      <c r="I4" s="219"/>
      <c r="J4" s="219"/>
      <c r="K4" s="219"/>
      <c r="L4" s="219"/>
      <c r="M4" s="219"/>
      <c r="N4" s="220"/>
      <c r="O4" s="186" t="s">
        <v>14</v>
      </c>
      <c r="P4" s="243"/>
      <c r="Q4" s="175"/>
      <c r="R4" s="214"/>
      <c r="S4" s="233"/>
      <c r="T4" s="236"/>
    </row>
    <row r="5" spans="1:20" ht="19.5" customHeight="1">
      <c r="A5" s="191"/>
      <c r="B5" s="227"/>
      <c r="C5" s="240"/>
      <c r="D5" s="240"/>
      <c r="E5" s="217"/>
      <c r="F5" s="16" t="s">
        <v>5</v>
      </c>
      <c r="G5" s="221" t="s">
        <v>6</v>
      </c>
      <c r="H5" s="222"/>
      <c r="I5" s="223"/>
      <c r="J5" s="224"/>
      <c r="K5" s="222" t="s">
        <v>7</v>
      </c>
      <c r="L5" s="222"/>
      <c r="M5" s="223"/>
      <c r="N5" s="225"/>
      <c r="O5" s="186"/>
      <c r="P5" s="244"/>
      <c r="Q5" s="176"/>
      <c r="R5" s="214"/>
      <c r="S5" s="233"/>
      <c r="T5" s="236"/>
    </row>
    <row r="6" spans="1:28" s="25" customFormat="1" ht="24.75" customHeight="1" thickBot="1">
      <c r="A6" s="192"/>
      <c r="B6" s="228"/>
      <c r="C6" s="241"/>
      <c r="D6" s="241"/>
      <c r="E6" s="218"/>
      <c r="F6" s="17" t="s">
        <v>8</v>
      </c>
      <c r="G6" s="18" t="s">
        <v>24</v>
      </c>
      <c r="H6" s="19" t="s">
        <v>42</v>
      </c>
      <c r="I6" s="20" t="s">
        <v>1</v>
      </c>
      <c r="J6" s="21" t="s">
        <v>4</v>
      </c>
      <c r="K6" s="22" t="s">
        <v>25</v>
      </c>
      <c r="L6" s="19" t="s">
        <v>42</v>
      </c>
      <c r="M6" s="23" t="s">
        <v>2</v>
      </c>
      <c r="N6" s="24" t="s">
        <v>4</v>
      </c>
      <c r="O6" s="187"/>
      <c r="P6" s="245"/>
      <c r="Q6" s="177"/>
      <c r="R6" s="215"/>
      <c r="S6" s="234"/>
      <c r="T6" s="237"/>
      <c r="U6" s="25" t="s">
        <v>46</v>
      </c>
      <c r="V6" s="26" t="s">
        <v>43</v>
      </c>
      <c r="W6" s="26"/>
      <c r="X6" s="26"/>
      <c r="Y6" s="26"/>
      <c r="Z6" s="26"/>
      <c r="AA6" s="26"/>
      <c r="AB6" s="15"/>
    </row>
    <row r="7" spans="1:27" ht="22.5" customHeight="1" thickBot="1">
      <c r="A7" s="102" t="s">
        <v>55</v>
      </c>
      <c r="B7" s="103" t="e">
        <f>C7+D7+O7+P7+Q7</f>
        <v>#N/A</v>
      </c>
      <c r="C7" s="111">
        <v>20000</v>
      </c>
      <c r="D7" s="111">
        <v>0</v>
      </c>
      <c r="E7" s="106">
        <f>I7*2000</f>
        <v>0</v>
      </c>
      <c r="F7" s="123">
        <f>J7+N7</f>
        <v>0</v>
      </c>
      <c r="G7" s="124">
        <v>0</v>
      </c>
      <c r="H7" s="125">
        <v>0</v>
      </c>
      <c r="I7" s="126">
        <v>0</v>
      </c>
      <c r="J7" s="127">
        <f>G7*300</f>
        <v>0</v>
      </c>
      <c r="K7" s="128">
        <v>0</v>
      </c>
      <c r="L7" s="125">
        <v>0</v>
      </c>
      <c r="M7" s="129">
        <v>0</v>
      </c>
      <c r="N7" s="112">
        <f>K7*150</f>
        <v>0</v>
      </c>
      <c r="O7" s="119">
        <f>E7+F7</f>
        <v>0</v>
      </c>
      <c r="P7" s="130">
        <v>0</v>
      </c>
      <c r="Q7" s="121" t="e">
        <f>VLOOKUP(H7,V11:X30,3,TRUE)</f>
        <v>#N/A</v>
      </c>
      <c r="R7" s="131" t="e">
        <f>SUM(C7,D7,O7,P7,Q7)</f>
        <v>#N/A</v>
      </c>
      <c r="S7" s="132">
        <v>0</v>
      </c>
      <c r="T7" s="133" t="e">
        <f>R7-S7</f>
        <v>#N/A</v>
      </c>
      <c r="U7" s="100" t="e">
        <f>Q7-'[1]H27助成'!V7</f>
        <v>#N/A</v>
      </c>
      <c r="V7" s="26"/>
      <c r="W7" s="26"/>
      <c r="X7" s="26"/>
      <c r="Y7" s="26"/>
      <c r="Z7" s="26"/>
      <c r="AA7" s="26"/>
    </row>
    <row r="8" spans="1:27" ht="22.5" customHeight="1">
      <c r="A8" s="90"/>
      <c r="B8" s="3"/>
      <c r="C8" s="5"/>
      <c r="D8" s="5"/>
      <c r="E8" s="5"/>
      <c r="F8" s="5"/>
      <c r="G8" s="135"/>
      <c r="H8" s="135"/>
      <c r="I8" s="135"/>
      <c r="J8" s="5"/>
      <c r="K8" s="135"/>
      <c r="L8" s="135"/>
      <c r="M8" s="135"/>
      <c r="N8" s="5"/>
      <c r="O8" s="5"/>
      <c r="P8" s="135"/>
      <c r="Q8" s="5"/>
      <c r="R8" s="5"/>
      <c r="S8" s="134"/>
      <c r="T8" s="89"/>
      <c r="U8" s="98"/>
      <c r="V8" s="27" t="s">
        <v>37</v>
      </c>
      <c r="W8" s="28"/>
      <c r="X8" s="28"/>
      <c r="Y8" s="28"/>
      <c r="Z8" s="28"/>
      <c r="AA8" s="29"/>
    </row>
    <row r="9" spans="1:28" ht="39.75" customHeight="1">
      <c r="A9" s="139"/>
      <c r="C9" s="6"/>
      <c r="D9" s="6" t="s">
        <v>40</v>
      </c>
      <c r="E9" s="57">
        <f ca="1">TODAY()</f>
        <v>41059</v>
      </c>
      <c r="F9" s="99"/>
      <c r="G9" s="99"/>
      <c r="H9" s="99"/>
      <c r="I9" s="99"/>
      <c r="J9" s="99"/>
      <c r="K9" s="99"/>
      <c r="L9" s="1"/>
      <c r="M9" s="1"/>
      <c r="N9" s="1"/>
      <c r="O9" s="1"/>
      <c r="P9" s="1"/>
      <c r="Q9" s="1"/>
      <c r="R9" s="3"/>
      <c r="S9" s="3"/>
      <c r="T9" s="2"/>
      <c r="V9" s="148" t="s">
        <v>35</v>
      </c>
      <c r="W9" s="149"/>
      <c r="X9" s="152" t="s">
        <v>36</v>
      </c>
      <c r="Y9" s="155" t="s">
        <v>34</v>
      </c>
      <c r="Z9" s="156"/>
      <c r="AA9" s="157"/>
      <c r="AB9" s="30"/>
    </row>
    <row r="10" spans="1:27" ht="22.5" customHeight="1">
      <c r="A10" s="56"/>
      <c r="B10" s="3"/>
      <c r="C10" s="1"/>
      <c r="D10" s="1"/>
      <c r="E10" s="1"/>
      <c r="F10" s="1"/>
      <c r="G10" s="1"/>
      <c r="H10" s="58"/>
      <c r="I10" s="1"/>
      <c r="J10" s="1"/>
      <c r="K10" s="1"/>
      <c r="L10" s="1"/>
      <c r="M10" s="1"/>
      <c r="N10" s="1"/>
      <c r="O10" s="1"/>
      <c r="V10" s="150"/>
      <c r="W10" s="151"/>
      <c r="X10" s="153"/>
      <c r="Y10" s="31" t="s">
        <v>28</v>
      </c>
      <c r="Z10" s="32" t="s">
        <v>30</v>
      </c>
      <c r="AA10" s="33" t="s">
        <v>31</v>
      </c>
    </row>
    <row r="11" spans="22:27" ht="22.5" customHeight="1">
      <c r="V11" s="34" t="s">
        <v>26</v>
      </c>
      <c r="W11" s="35" t="s">
        <v>27</v>
      </c>
      <c r="X11" s="154"/>
      <c r="Y11" s="36" t="s">
        <v>29</v>
      </c>
      <c r="Z11" s="37" t="s">
        <v>32</v>
      </c>
      <c r="AA11" s="38" t="s">
        <v>33</v>
      </c>
    </row>
    <row r="12" spans="22:27" ht="22.5" customHeight="1">
      <c r="V12" s="91" t="s">
        <v>9</v>
      </c>
      <c r="W12" s="92">
        <v>9</v>
      </c>
      <c r="X12" s="93">
        <v>0</v>
      </c>
      <c r="Y12" s="94" t="s">
        <v>38</v>
      </c>
      <c r="Z12" s="95"/>
      <c r="AA12" s="96" t="s">
        <v>9</v>
      </c>
    </row>
    <row r="13" spans="22:27" ht="22.5" customHeight="1">
      <c r="V13" s="39">
        <v>10</v>
      </c>
      <c r="W13" s="40">
        <v>20</v>
      </c>
      <c r="X13" s="41">
        <v>20000</v>
      </c>
      <c r="Y13" s="42">
        <v>20000</v>
      </c>
      <c r="Z13" s="43">
        <v>13000</v>
      </c>
      <c r="AA13" s="44">
        <v>6500</v>
      </c>
    </row>
    <row r="14" spans="22:27" ht="22.5" customHeight="1">
      <c r="V14" s="45">
        <v>21</v>
      </c>
      <c r="W14" s="46">
        <v>30</v>
      </c>
      <c r="X14" s="47">
        <v>30000</v>
      </c>
      <c r="Y14" s="48">
        <v>30000</v>
      </c>
      <c r="Z14" s="49">
        <v>20000</v>
      </c>
      <c r="AA14" s="50">
        <v>10000</v>
      </c>
    </row>
    <row r="15" spans="22:27" ht="22.5" customHeight="1">
      <c r="V15" s="45">
        <v>31</v>
      </c>
      <c r="W15" s="46">
        <v>40</v>
      </c>
      <c r="X15" s="47">
        <v>40000</v>
      </c>
      <c r="Y15" s="48">
        <v>40000</v>
      </c>
      <c r="Z15" s="49">
        <v>26500</v>
      </c>
      <c r="AA15" s="50">
        <v>13000</v>
      </c>
    </row>
    <row r="16" spans="22:27" ht="22.5" customHeight="1">
      <c r="V16" s="45">
        <v>41</v>
      </c>
      <c r="W16" s="46">
        <v>50</v>
      </c>
      <c r="X16" s="47">
        <v>50000</v>
      </c>
      <c r="Y16" s="48">
        <v>50000</v>
      </c>
      <c r="Z16" s="49">
        <v>33000</v>
      </c>
      <c r="AA16" s="50">
        <v>16500</v>
      </c>
    </row>
    <row r="17" spans="22:27" ht="22.5" customHeight="1">
      <c r="V17" s="45">
        <v>51</v>
      </c>
      <c r="W17" s="46">
        <v>60</v>
      </c>
      <c r="X17" s="47">
        <v>60000</v>
      </c>
      <c r="Y17" s="48">
        <v>60000</v>
      </c>
      <c r="Z17" s="49">
        <v>40000</v>
      </c>
      <c r="AA17" s="50">
        <v>20000</v>
      </c>
    </row>
    <row r="18" spans="22:27" ht="22.5" customHeight="1">
      <c r="V18" s="45">
        <v>61</v>
      </c>
      <c r="W18" s="46">
        <v>70</v>
      </c>
      <c r="X18" s="47">
        <v>70000</v>
      </c>
      <c r="Y18" s="48">
        <v>70000</v>
      </c>
      <c r="Z18" s="49">
        <v>46500</v>
      </c>
      <c r="AA18" s="50">
        <v>23000</v>
      </c>
    </row>
    <row r="19" spans="22:27" ht="22.5" customHeight="1">
      <c r="V19" s="45">
        <v>71</v>
      </c>
      <c r="W19" s="46">
        <v>80</v>
      </c>
      <c r="X19" s="47">
        <v>80000</v>
      </c>
      <c r="Y19" s="48">
        <v>80000</v>
      </c>
      <c r="Z19" s="49">
        <v>53000</v>
      </c>
      <c r="AA19" s="50">
        <v>26500</v>
      </c>
    </row>
    <row r="20" spans="22:27" ht="22.5" customHeight="1">
      <c r="V20" s="45">
        <v>81</v>
      </c>
      <c r="W20" s="46">
        <v>90</v>
      </c>
      <c r="X20" s="47">
        <v>90000</v>
      </c>
      <c r="Y20" s="48">
        <v>90000</v>
      </c>
      <c r="Z20" s="49">
        <v>60000</v>
      </c>
      <c r="AA20" s="50">
        <v>30000</v>
      </c>
    </row>
    <row r="21" spans="22:27" ht="22.5" customHeight="1">
      <c r="V21" s="45">
        <v>91</v>
      </c>
      <c r="W21" s="46">
        <v>100</v>
      </c>
      <c r="X21" s="47">
        <v>100000</v>
      </c>
      <c r="Y21" s="48">
        <v>100000</v>
      </c>
      <c r="Z21" s="49">
        <v>66500</v>
      </c>
      <c r="AA21" s="50">
        <v>33000</v>
      </c>
    </row>
    <row r="22" spans="22:27" ht="22.5" customHeight="1">
      <c r="V22" s="45">
        <v>101</v>
      </c>
      <c r="W22" s="46">
        <v>110</v>
      </c>
      <c r="X22" s="47">
        <v>110000</v>
      </c>
      <c r="Y22" s="48">
        <v>110000</v>
      </c>
      <c r="Z22" s="49">
        <v>73000</v>
      </c>
      <c r="AA22" s="50">
        <v>36500</v>
      </c>
    </row>
    <row r="23" spans="22:27" ht="22.5" customHeight="1">
      <c r="V23" s="45">
        <v>111</v>
      </c>
      <c r="W23" s="46">
        <v>120</v>
      </c>
      <c r="X23" s="47">
        <v>120000</v>
      </c>
      <c r="Y23" s="48">
        <v>120000</v>
      </c>
      <c r="Z23" s="49">
        <v>80000</v>
      </c>
      <c r="AA23" s="50">
        <v>40000</v>
      </c>
    </row>
    <row r="24" spans="22:27" ht="22.5" customHeight="1">
      <c r="V24" s="45">
        <v>121</v>
      </c>
      <c r="W24" s="46">
        <v>130</v>
      </c>
      <c r="X24" s="47">
        <v>130000</v>
      </c>
      <c r="Y24" s="48">
        <v>130000</v>
      </c>
      <c r="Z24" s="49">
        <v>86500</v>
      </c>
      <c r="AA24" s="50">
        <v>43000</v>
      </c>
    </row>
    <row r="25" spans="22:27" ht="22.5" customHeight="1">
      <c r="V25" s="45">
        <v>141</v>
      </c>
      <c r="W25" s="46">
        <v>150</v>
      </c>
      <c r="X25" s="47">
        <v>150000</v>
      </c>
      <c r="Y25" s="48">
        <v>150000</v>
      </c>
      <c r="Z25" s="49">
        <v>100000</v>
      </c>
      <c r="AA25" s="50">
        <v>50000</v>
      </c>
    </row>
    <row r="26" spans="22:27" ht="22.5" customHeight="1">
      <c r="V26" s="51">
        <v>151</v>
      </c>
      <c r="W26" s="4" t="s">
        <v>9</v>
      </c>
      <c r="X26" s="52">
        <v>160000</v>
      </c>
      <c r="Y26" s="53">
        <v>160000</v>
      </c>
      <c r="Z26" s="54">
        <v>106500</v>
      </c>
      <c r="AA26" s="55">
        <v>53000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30" customHeight="1"/>
    <row r="35" spans="1:23" s="98" customFormat="1" ht="30" customHeight="1">
      <c r="A35" s="25"/>
      <c r="B35" s="59"/>
      <c r="C35" s="60"/>
      <c r="D35" s="60"/>
      <c r="E35" s="60"/>
      <c r="F35" s="60"/>
      <c r="G35" s="59"/>
      <c r="H35" s="61"/>
      <c r="I35" s="59"/>
      <c r="J35" s="59"/>
      <c r="K35" s="59"/>
      <c r="L35" s="59"/>
      <c r="M35" s="62"/>
      <c r="N35" s="59"/>
      <c r="O35" s="59"/>
      <c r="P35" s="60"/>
      <c r="Q35" s="60"/>
      <c r="R35" s="60"/>
      <c r="S35" s="59"/>
      <c r="T35" s="63"/>
      <c r="U35" s="15"/>
      <c r="W35" s="101"/>
    </row>
    <row r="36" ht="30" customHeight="1"/>
    <row r="37" ht="15" customHeight="1"/>
    <row r="38" ht="21.75" customHeight="1"/>
  </sheetData>
  <sheetProtection/>
  <mergeCells count="19">
    <mergeCell ref="A2:A6"/>
    <mergeCell ref="B2:B6"/>
    <mergeCell ref="C2:R2"/>
    <mergeCell ref="S2:S6"/>
    <mergeCell ref="T2:T6"/>
    <mergeCell ref="C3:C6"/>
    <mergeCell ref="D3:D6"/>
    <mergeCell ref="E3:O3"/>
    <mergeCell ref="P3:P6"/>
    <mergeCell ref="Q3:Q6"/>
    <mergeCell ref="V9:W10"/>
    <mergeCell ref="X9:X11"/>
    <mergeCell ref="Y9:AA9"/>
    <mergeCell ref="R3:R6"/>
    <mergeCell ref="E4:E6"/>
    <mergeCell ref="F4:N4"/>
    <mergeCell ref="O4:O6"/>
    <mergeCell ref="G5:J5"/>
    <mergeCell ref="K5:N5"/>
  </mergeCells>
  <printOptions horizontalCentered="1"/>
  <pageMargins left="0.1968503937007874" right="0.1968503937007874" top="0.5905511811023623" bottom="0.2362204724409449" header="0.5511811023622047" footer="0.1968503937007874"/>
  <pageSetup horizontalDpi="600" verticalDpi="600" orientation="landscape" paperSize="9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yasushi</dc:creator>
  <cp:keywords/>
  <dc:description/>
  <cp:lastModifiedBy>TOSHIBA_Note3</cp:lastModifiedBy>
  <cp:lastPrinted>2016-05-30T09:01:01Z</cp:lastPrinted>
  <dcterms:created xsi:type="dcterms:W3CDTF">2001-10-02T11:05:02Z</dcterms:created>
  <dcterms:modified xsi:type="dcterms:W3CDTF">2016-05-31T05:38:28Z</dcterms:modified>
  <cp:category/>
  <cp:version/>
  <cp:contentType/>
  <cp:contentStatus/>
</cp:coreProperties>
</file>